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BEAB12F-6A06-493D-A41A-157CF3C5CC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mocenské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<sst xmlns="http://schemas.openxmlformats.org/spreadsheetml/2006/main" count="41" uniqueCount="33">
  <si>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</si>
  <si>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</si>
  <si>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</si>
  <si>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</si>
  <si>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</si>
  <si>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</si>
  <si>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</si>
  <si>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</si>
  <si>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</si>
  <si>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</si>
  <si>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</si>
  <si>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</si>
  <si>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</si>
  <si>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</si>
  <si>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</si>
  <si>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</si>
  <si>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</si>
  <si>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</si>
  <si>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</si>
  <si>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</si>
  <si>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</si>
  <si>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</si>
  <si>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</si>
  <si>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</si>
  <si>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</si>
  <si>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</si>
  <si>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t>Podrobný výpočet nemocenského</t>
    </r>
    <r>
      <rPr>
        <b/>
        <vertAlign val="superscript"/>
        <sz val="11"/>
        <rFont val="Arial CE"/>
        <charset val="238"/>
      </rPr>
      <t>4)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</si>
  <si>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2024</t>
    </r>
  </si>
  <si>
    <r>
      <t>Počet kalendářních dnů pracovní neschopnosti</t>
    </r>
    <r>
      <rPr>
        <b/>
        <vertAlign val="superscript"/>
        <sz val="11"/>
        <rFont val="Arial CE"/>
        <charset val="238"/>
      </rPr>
      <t>1)</t>
    </r>
  </si>
  <si>
    <t xml:space="preserve">denní = D   nebo měsíční = M  </t>
  </si>
  <si>
    <t>Počet kalendářních dnů nemocenského od 31. do 60. dne DPN</t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</si>
  <si>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dočasná pracovní neschopnost či jiná sociální událost.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</si>
  <si>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karantény.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</si>
</sst>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Border="1" applyAlignment="1" applyProtection="1">
      <alignment horizontal="center"/>
    </xf>
    <xf numFmtId="164" fontId="25" fillId="2" borderId="4" xfId="0" applyNumberFormat="1" applyFont="1" applyFill="1" applyBorder="1" applyAlignment="1" applyProtection="1">
      <alignment horizontal="left" vertical="center" indent="1"/>
    </xf>
    <xf numFmtId="164" fontId="25" fillId="2" borderId="5" xfId="0" applyNumberFormat="1" applyFont="1" applyFill="1" applyBorder="1" applyAlignment="1" applyProtection="1">
      <alignment vertical="center"/>
    </xf>
    <xf numFmtId="164" fontId="26" fillId="4" borderId="9" xfId="0" applyNumberFormat="1" applyFont="1" applyFill="1" applyBorder="1" applyAlignment="1" applyProtection="1">
      <alignment horizontal="left" vertical="center"/>
    </xf>
    <xf numFmtId="164" fontId="26" fillId="4" borderId="10" xfId="0" applyNumberFormat="1" applyFont="1" applyFill="1" applyBorder="1" applyAlignment="1" applyProtection="1">
      <alignment horizontal="center"/>
    </xf>
    <xf numFmtId="164" fontId="24" fillId="5" borderId="4" xfId="0" applyNumberFormat="1" applyFont="1" applyFill="1" applyBorder="1" applyAlignment="1" applyProtection="1">
      <alignment horizontal="left" vertical="center" indent="1"/>
    </xf>
    <xf numFmtId="164" fontId="24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8" fillId="2" borderId="0" xfId="2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5" fillId="2" borderId="5" xfId="0" applyNumberFormat="1" applyFont="1" applyFill="1" applyBorder="1" applyAlignment="1" applyProtection="1">
      <alignment vertical="center"/>
      <protection hidden="1"/>
    </xf>
    <xf numFmtId="42" fontId="25" fillId="2" borderId="8" xfId="0" applyNumberFormat="1" applyFont="1" applyFill="1" applyBorder="1" applyAlignment="1" applyProtection="1">
      <alignment vertical="center"/>
      <protection hidden="1"/>
    </xf>
    <xf numFmtId="164" fontId="26" fillId="4" borderId="10" xfId="0" applyNumberFormat="1" applyFont="1" applyFill="1" applyBorder="1" applyAlignment="1" applyProtection="1">
      <alignment horizontal="center"/>
      <protection hidden="1"/>
    </xf>
    <xf numFmtId="164" fontId="26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7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7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4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4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2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4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J7" sqref="J7"/>
    </sheetView>
  </sheetViews>
  <sheetFormatPr defaultColWidth="12.54296875" defaultRowHeight="15.5" x14ac:dyDescent="0.35"/>
  <cols>
    <col min="1" max="1" width="8.7265625" style="2" customWidth="1"/>
    <col min="2" max="2" width="13.7265625" style="2" customWidth="1"/>
    <col min="3" max="3" width="11.1796875" style="2" customWidth="1"/>
    <col min="4" max="4" width="12.453125" style="2" customWidth="1"/>
    <col min="5" max="5" width="15.453125" style="2" customWidth="1"/>
    <col min="6" max="7" width="9.1796875" style="2" customWidth="1"/>
    <col min="8" max="8" width="32.54296875" style="2" customWidth="1"/>
    <col min="9" max="10" width="12.54296875" style="1"/>
    <col min="11" max="11" width="9.453125" style="1" customWidth="1"/>
    <col min="12" max="12" width="9.81640625" style="1" customWidth="1"/>
    <col min="13" max="43" width="12.54296875" style="1"/>
    <col min="44" max="16384" width="12.54296875" style="2"/>
  </cols>
  <sheetData>
    <row r="1" spans="1:43" s="1" customFormat="1" ht="17.25" customHeight="1" x14ac:dyDescent="0.35">
      <c r="A1" s="112" t="s">
        <v>0</v>
      </c>
      <c r="B1" s="112"/>
      <c r="C1" s="112"/>
      <c r="D1" s="112"/>
      <c r="E1" s="112"/>
      <c r="F1" s="112"/>
      <c r="G1" s="112"/>
      <c r="H1" s="112"/>
    </row>
    <row r="2" spans="1:43" s="8" customFormat="1" ht="17.25" customHeight="1" x14ac:dyDescent="0.3">
      <c r="A2" s="113" t="s">
        <v>1</v>
      </c>
      <c r="B2" s="113"/>
      <c r="C2" s="113"/>
      <c r="D2" s="113"/>
      <c r="E2" s="113"/>
      <c r="F2" s="113"/>
      <c r="G2" s="113"/>
      <c r="H2" s="113"/>
    </row>
    <row r="3" spans="1:43" s="8" customFormat="1" ht="17.25" customHeight="1" x14ac:dyDescent="0.3">
      <c r="A3" s="114" t="s">
        <v>27</v>
      </c>
      <c r="B3" s="114"/>
      <c r="C3" s="114"/>
      <c r="D3" s="114"/>
      <c r="E3" s="114"/>
      <c r="F3" s="114"/>
      <c r="G3" s="114"/>
      <c r="H3" s="114"/>
      <c r="J3" s="9"/>
    </row>
    <row r="4" spans="1:43" s="8" customFormat="1" ht="17.25" customHeight="1" thickBot="1" x14ac:dyDescent="0.35">
      <c r="A4" s="115" t="s">
        <v>2</v>
      </c>
      <c r="B4" s="115"/>
      <c r="C4" s="115"/>
      <c r="D4" s="115"/>
      <c r="E4" s="115"/>
      <c r="F4" s="115"/>
      <c r="G4" s="115"/>
      <c r="H4" s="115"/>
      <c r="J4" s="10" t="s">
        <v>3</v>
      </c>
      <c r="K4" s="10" t="s">
        <v>4</v>
      </c>
      <c r="L4" s="10">
        <v>61</v>
      </c>
    </row>
    <row r="5" spans="1:43" s="21" customFormat="1" ht="17.25" customHeight="1" thickBot="1" x14ac:dyDescent="0.35">
      <c r="A5" s="16" t="s">
        <v>28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25" customHeight="1" thickBot="1" x14ac:dyDescent="0.35">
      <c r="A6" s="22" t="s">
        <v>24</v>
      </c>
      <c r="B6" s="23"/>
      <c r="C6" s="23"/>
      <c r="D6" s="23"/>
      <c r="E6" s="24" t="s">
        <v>29</v>
      </c>
      <c r="F6" s="47" t="s">
        <v>5</v>
      </c>
      <c r="G6" s="48"/>
      <c r="H6" s="49">
        <v>40000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25" customHeight="1" x14ac:dyDescent="0.3">
      <c r="A7" s="25" t="s">
        <v>25</v>
      </c>
      <c r="B7" s="26"/>
      <c r="C7" s="26"/>
      <c r="D7" s="26"/>
      <c r="E7" s="27"/>
      <c r="F7" s="50"/>
      <c r="G7" s="51"/>
      <c r="H7" s="52">
        <f>ROUND(IF(F6="D",H6,H6*12/365),2)</f>
        <v>1315.07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25" customHeight="1" thickBot="1" x14ac:dyDescent="0.35">
      <c r="A8" s="30" t="s">
        <v>6</v>
      </c>
      <c r="B8" s="31"/>
      <c r="C8" s="31"/>
      <c r="D8" s="31"/>
      <c r="E8" s="31"/>
      <c r="F8" s="53"/>
      <c r="G8" s="53"/>
      <c r="H8" s="54">
        <f>H7*365/12</f>
        <v>40000.04583333333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25" customHeight="1" thickBot="1" x14ac:dyDescent="0.35">
      <c r="A9" s="32" t="s">
        <v>7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25" customHeight="1" thickBot="1" x14ac:dyDescent="0.35">
      <c r="A10" s="34"/>
      <c r="B10" s="35" t="s">
        <v>8</v>
      </c>
      <c r="C10" s="35"/>
      <c r="D10" s="35"/>
      <c r="E10" s="36"/>
      <c r="F10" s="57"/>
      <c r="G10" s="58"/>
      <c r="H10" s="59">
        <f>+H22+H23+H24</f>
        <v>60426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25" customHeight="1" thickBot="1" x14ac:dyDescent="0.35">
      <c r="F11" s="60"/>
      <c r="G11" s="60"/>
      <c r="H11" s="60"/>
    </row>
    <row r="12" spans="1:43" s="21" customFormat="1" ht="18" customHeight="1" thickBot="1" x14ac:dyDescent="0.35">
      <c r="A12" s="37" t="s">
        <v>26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25" customHeight="1" x14ac:dyDescent="0.3">
      <c r="A13" s="63" t="s">
        <v>9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25" customHeight="1" x14ac:dyDescent="0.3">
      <c r="A14" s="100" t="s">
        <v>30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25" customHeight="1" x14ac:dyDescent="0.3">
      <c r="A15" s="101" t="s">
        <v>10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25" customHeight="1" x14ac:dyDescent="0.3">
      <c r="A16" s="78" t="s">
        <v>11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25" customHeight="1" x14ac:dyDescent="0.3">
      <c r="A17" s="79"/>
      <c r="B17" s="73"/>
      <c r="C17" s="80" t="s">
        <v>12</v>
      </c>
      <c r="D17" s="81">
        <v>1466</v>
      </c>
      <c r="E17" s="71" t="s">
        <v>13</v>
      </c>
      <c r="F17" s="70">
        <v>0.9</v>
      </c>
      <c r="G17" s="71" t="s">
        <v>14</v>
      </c>
      <c r="H17" s="72">
        <f>ROUND(F17*MIN($H$7,D17),2)</f>
        <v>1183.56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25" customHeight="1" x14ac:dyDescent="0.3">
      <c r="A18" s="82" t="s">
        <v>15</v>
      </c>
      <c r="B18" s="81">
        <f>+D17</f>
        <v>1466</v>
      </c>
      <c r="C18" s="83" t="s">
        <v>12</v>
      </c>
      <c r="D18" s="81">
        <v>2199</v>
      </c>
      <c r="E18" s="71" t="s">
        <v>13</v>
      </c>
      <c r="F18" s="70">
        <v>0.6</v>
      </c>
      <c r="G18" s="71" t="s">
        <v>14</v>
      </c>
      <c r="H18" s="72">
        <f>ROUND(F18*IF($H$7&gt;B18,MIN($H$7,B19)-B18,0),2)</f>
        <v>0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25" customHeight="1" x14ac:dyDescent="0.3">
      <c r="A19" s="82" t="s">
        <v>15</v>
      </c>
      <c r="B19" s="81">
        <f>+D18</f>
        <v>2199</v>
      </c>
      <c r="C19" s="71" t="s">
        <v>16</v>
      </c>
      <c r="D19" s="81">
        <v>4397</v>
      </c>
      <c r="E19" s="71" t="s">
        <v>13</v>
      </c>
      <c r="F19" s="70">
        <v>0.3</v>
      </c>
      <c r="G19" s="71" t="s">
        <v>14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25" customHeight="1" x14ac:dyDescent="0.3">
      <c r="A20" s="82" t="s">
        <v>15</v>
      </c>
      <c r="B20" s="81">
        <f>+D19</f>
        <v>4397</v>
      </c>
      <c r="C20" s="84" t="s">
        <v>17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25" customHeight="1" x14ac:dyDescent="0.3">
      <c r="A21" s="85"/>
      <c r="B21" s="86"/>
      <c r="C21" s="87"/>
      <c r="D21" s="88"/>
      <c r="E21" s="51"/>
      <c r="F21" s="51" t="s">
        <v>18</v>
      </c>
      <c r="G21" s="71"/>
      <c r="H21" s="69">
        <f>ROUNDUP(+H17+H18+H19,0)</f>
        <v>1184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25" customHeight="1" x14ac:dyDescent="0.3">
      <c r="A22" s="89" t="s">
        <v>19</v>
      </c>
      <c r="B22" s="90"/>
      <c r="C22" s="90"/>
      <c r="D22" s="91">
        <v>0.6</v>
      </c>
      <c r="E22" s="92" t="str">
        <f>"z  "&amp;TEXT($H$21,"# ###")</f>
        <v>z  1 184</v>
      </c>
      <c r="F22" s="116" t="str">
        <f>"tj. "&amp;CEILING($H$21*$D22,1)&amp;" x "&amp;H13&amp;$G$13</f>
        <v>tj. 711 x 16 dnů =</v>
      </c>
      <c r="G22" s="116"/>
      <c r="H22" s="75">
        <f>CEILING($H$21*$D$22,1)*H13</f>
        <v>11376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25" customHeight="1" x14ac:dyDescent="0.3">
      <c r="A23" s="93" t="s">
        <v>20</v>
      </c>
      <c r="B23" s="50"/>
      <c r="C23" s="50"/>
      <c r="D23" s="94">
        <v>0.66</v>
      </c>
      <c r="E23" s="95" t="str">
        <f>"z  "&amp;TEXT($H$21,"# ###")</f>
        <v>z  1 184</v>
      </c>
      <c r="F23" s="117" t="str">
        <f>"tj. "&amp;CEILING($H$21*$D23,1)&amp;" x "&amp;H14&amp;$G$14</f>
        <v>tj. 782 x 30 dnů =</v>
      </c>
      <c r="G23" s="117"/>
      <c r="H23" s="76">
        <f>CEILING($H$21*$D$23,1)*H14</f>
        <v>23460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25" customHeight="1" x14ac:dyDescent="0.3">
      <c r="A24" s="96" t="s">
        <v>21</v>
      </c>
      <c r="B24" s="97"/>
      <c r="C24" s="97"/>
      <c r="D24" s="98">
        <v>0.72</v>
      </c>
      <c r="E24" s="99" t="str">
        <f>"z  "&amp;TEXT($H$21,"# ###")</f>
        <v>z  1 184</v>
      </c>
      <c r="F24" s="108" t="str">
        <f>"tj. "&amp;CEILING($H$21*$D24,1)&amp;" x "&amp;H15&amp;$G$15</f>
        <v>tj. 853 x 30 dnů =</v>
      </c>
      <c r="G24" s="108"/>
      <c r="H24" s="77">
        <f>CEILING($H$21*$D$24,1)*H15</f>
        <v>25590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25" customHeight="1" thickBot="1" x14ac:dyDescent="0.35">
      <c r="A25" s="102"/>
      <c r="B25" s="103" t="s">
        <v>8</v>
      </c>
      <c r="C25" s="103"/>
      <c r="D25" s="103"/>
      <c r="E25" s="104"/>
      <c r="F25" s="104"/>
      <c r="G25" s="105"/>
      <c r="H25" s="106">
        <f>+H22+H23+H24</f>
        <v>60426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25" customHeight="1" x14ac:dyDescent="0.3">
      <c r="A26" s="109" t="s">
        <v>32</v>
      </c>
      <c r="B26" s="110"/>
      <c r="C26" s="110"/>
      <c r="D26" s="110"/>
      <c r="E26" s="110"/>
      <c r="F26" s="110"/>
      <c r="G26" s="110"/>
      <c r="H26" s="110"/>
      <c r="I26" s="14"/>
      <c r="J26" s="11"/>
      <c r="L26" s="12"/>
      <c r="N26" s="13"/>
    </row>
    <row r="27" spans="1:39" s="8" customFormat="1" ht="26.5" customHeight="1" x14ac:dyDescent="0.3">
      <c r="A27" s="111" t="s">
        <v>31</v>
      </c>
      <c r="B27" s="111"/>
      <c r="C27" s="111"/>
      <c r="D27" s="111"/>
      <c r="E27" s="111"/>
      <c r="F27" s="111"/>
      <c r="G27" s="111"/>
      <c r="H27" s="111"/>
      <c r="J27" s="11"/>
      <c r="L27" s="12"/>
      <c r="N27" s="13"/>
    </row>
    <row r="28" spans="1:39" s="8" customFormat="1" ht="17.25" customHeight="1" x14ac:dyDescent="0.3">
      <c r="A28" s="15" t="s">
        <v>22</v>
      </c>
      <c r="J28" s="11"/>
      <c r="L28" s="12"/>
      <c r="N28" s="13"/>
    </row>
    <row r="29" spans="1:39" s="1" customFormat="1" ht="39" customHeight="1" x14ac:dyDescent="0.35">
      <c r="A29" s="107" t="s">
        <v>23</v>
      </c>
      <c r="B29" s="107"/>
      <c r="C29" s="107"/>
      <c r="D29" s="107"/>
      <c r="E29" s="107"/>
      <c r="F29" s="107"/>
      <c r="G29" s="107"/>
      <c r="H29" s="107"/>
      <c r="J29" s="4"/>
      <c r="L29" s="5"/>
      <c r="N29" s="6"/>
    </row>
    <row r="30" spans="1:39" s="1" customFormat="1" x14ac:dyDescent="0.35">
      <c r="B30" s="3"/>
      <c r="D30" s="3"/>
      <c r="J30" s="4"/>
      <c r="L30" s="5"/>
      <c r="N30" s="6"/>
    </row>
    <row r="31" spans="1:39" s="1" customFormat="1" x14ac:dyDescent="0.35">
      <c r="J31" s="4"/>
      <c r="L31" s="5"/>
      <c r="N31" s="6"/>
    </row>
    <row r="32" spans="1:39" s="1" customFormat="1" x14ac:dyDescent="0.35">
      <c r="J32" s="7"/>
      <c r="L32" s="5"/>
      <c r="N32" s="6"/>
    </row>
    <row r="33" spans="1:43" s="1" customFormat="1" x14ac:dyDescent="0.35">
      <c r="J33" s="7"/>
      <c r="L33" s="5"/>
      <c r="N33" s="6"/>
    </row>
    <row r="34" spans="1:43" s="1" customFormat="1" x14ac:dyDescent="0.35">
      <c r="J34" s="7"/>
      <c r="L34" s="5"/>
      <c r="N34" s="6"/>
    </row>
    <row r="35" spans="1:43" s="1" customFormat="1" x14ac:dyDescent="0.35">
      <c r="J35" s="7"/>
      <c r="L35" s="5"/>
      <c r="N35" s="6"/>
    </row>
    <row r="36" spans="1:43" s="1" customFormat="1" x14ac:dyDescent="0.35">
      <c r="J36" s="7"/>
      <c r="L36" s="5"/>
      <c r="N36" s="6"/>
    </row>
    <row r="37" spans="1:43" s="1" customFormat="1" x14ac:dyDescent="0.35">
      <c r="J37" s="7"/>
      <c r="L37" s="5"/>
      <c r="N37" s="6"/>
    </row>
    <row r="38" spans="1:43" x14ac:dyDescent="0.3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3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3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3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3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3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3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3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3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3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3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3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3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3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3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3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3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3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3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3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3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3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3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3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3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3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3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3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3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3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3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3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3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3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3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3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3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3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3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3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3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3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3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3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3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3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3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3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3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3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3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3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3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3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3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3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3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3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3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3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3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3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3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3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3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3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3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3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3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3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3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3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3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3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3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3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3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3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3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3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3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3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3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3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3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3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3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3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3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3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3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3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3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3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3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3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3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3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3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3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3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3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3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3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3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3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3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3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3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3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3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3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3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3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3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3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3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3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3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3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3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3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3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3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3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3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3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3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3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3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3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3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3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3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3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3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3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3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3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3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3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3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3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3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3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3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3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3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3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3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3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3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3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3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3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3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3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3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3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3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3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3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3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3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3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3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3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3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3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3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3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3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3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3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3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3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3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3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3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3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3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3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3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3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3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3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3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3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3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3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3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3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3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3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3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3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3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3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3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3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3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3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3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3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3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3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3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3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3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3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3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3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3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3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3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3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3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3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3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3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3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3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3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3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3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3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3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3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3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3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3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3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3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3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3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3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3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3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3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3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3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3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3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3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3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3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3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3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3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3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3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3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3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3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3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3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3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3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3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3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3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3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3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3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3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3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3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3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3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3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3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3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3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3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3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3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3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3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3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3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3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3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3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3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3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3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3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3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3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3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3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3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3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3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3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3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3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3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3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3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3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3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3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3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3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3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3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3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3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3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3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3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3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3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3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3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3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3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3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3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3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3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3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3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3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3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3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3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3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3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3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3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3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3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3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3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3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3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3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3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3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3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3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3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3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3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3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3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3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3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3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3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3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3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3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3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3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3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3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3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3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3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3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3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3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3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3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3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3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3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3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3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3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3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3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3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3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3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3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3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3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3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3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3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3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3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3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3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3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3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3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3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3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3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3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3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3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3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3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3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3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3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3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3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SSrJYTH49oycBMVRL2iW+YQASPdWFb1gQJ8eEVAeIY3n0VNYoijSNE3pqH1OwIGQ0v/+E7o0Rt7N9F2c0fq94Q==" saltValue="1xPVYpqioQNwj18lChw/gg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1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</dataValidations>
  <pageMargins left="0.7" right="0.7" top="0.78740157499999996" bottom="0.78740157499999996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2024-10-04T07:34:22Z</dcterms:created>
  <dcterms:modified xsi:type="dcterms:W3CDTF">2024-10-04T07:34:49Z</dcterms:modified>
</cp:coreProperties>
</file>